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03\1 výzva\"/>
    </mc:Choice>
  </mc:AlternateContent>
  <xr:revisionPtr revIDLastSave="0" documentId="13_ncr:1_{BF262B96-BBC3-49E1-B743-5C43CD5A8DC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1" i="1"/>
  <c r="O12" i="1"/>
  <c r="H12" i="1"/>
  <c r="O11" i="1"/>
  <c r="R11" i="1"/>
  <c r="H11" i="1"/>
  <c r="O10" i="1"/>
  <c r="R10" i="1"/>
  <c r="S10" i="1"/>
  <c r="H10" i="1"/>
  <c r="R9" i="1"/>
  <c r="S9" i="1"/>
  <c r="O9" i="1"/>
  <c r="H9" i="1"/>
  <c r="S12" i="1" l="1"/>
  <c r="H7" i="1"/>
  <c r="H8" i="1"/>
  <c r="S8" i="1" l="1"/>
  <c r="R8" i="1"/>
  <c r="O8" i="1"/>
  <c r="O7" i="1" l="1"/>
  <c r="P15" i="1" s="1"/>
  <c r="S7" i="1" l="1"/>
  <c r="R7" i="1"/>
  <c r="Q15" i="1" s="1"/>
</calcChain>
</file>

<file path=xl/sharedStrings.xml><?xml version="1.0" encoding="utf-8"?>
<sst xmlns="http://schemas.openxmlformats.org/spreadsheetml/2006/main" count="57" uniqueCount="45">
  <si>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</si>
  <si>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</si>
  <si>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</si>
  <si>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</si>
  <si>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</si>
  <si>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</si>
  <si>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</si>
  <si>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</si>
  <si>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</si>
  <si>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</si>
  <si>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</si>
  <si>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</si>
  <si>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</si>
  <si>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</si>
  <si>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</si>
  <si>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</si>
  <si>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</si>
  <si>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</si>
  <si>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</si>
  <si>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</si>
  <si>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</si>
  <si>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</si>
  <si>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</si>
  <si>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</si>
  <si>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</si>
  <si>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</si>
  <si>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</si>
  <si>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</si>
  <si>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Toner do tiskárny HP Laser Jet Pro M404n</t>
  </si>
  <si>
    <t>ks</t>
  </si>
  <si>
    <t>Originální toner do tiskárny Ricoh Aficio MPC 3001</t>
  </si>
  <si>
    <t>NE</t>
  </si>
  <si>
    <r>
      <t xml:space="preserve">Pokud financováno z projektových prostředků, pak </t>
    </r>
    <r>
      <rPr>
        <b/>
        <sz val="11"/>
        <rFont val="Calibri"/>
        <family val="2"/>
        <charset val="238"/>
        <scheme val="minor"/>
      </rPr>
      <t xml:space="preserve">ŘEŠITEL </t>
    </r>
    <r>
      <rPr>
        <b/>
        <sz val="11"/>
        <color theme="1"/>
        <rFont val="Calibri"/>
        <family val="2"/>
        <charset val="238"/>
        <scheme val="minor"/>
      </rPr>
      <t>uvede: NÁZEV A ČÍSLO DOTAČNÍHO PROJEKTU</t>
    </r>
  </si>
  <si>
    <t>Václava Vlková,
Tel.: 37763 1146,
E-mail: vlkovav@rek.zcu.cz</t>
  </si>
  <si>
    <t>Univerzitní 8,
301 00 Plzeň,
Rektorát - Ekonomický odbor,
místnost UR 221</t>
  </si>
  <si>
    <t>Ing. Petr Pfauser, 
Tel.: 37763 6717, 
E-mail: ppfauser@fdu.zcu.cz</t>
  </si>
  <si>
    <t>Univerzitní 28,
301 00 Plzeň,
Fakulta designu a umění Ladislava Sutnara - Děkanát,
místnost LS 230</t>
  </si>
  <si>
    <t>Příloha č. 2 Kupní smlouvy - technická specifikace
Tonery (II.) 003 - 2023 (originální)</t>
  </si>
  <si>
    <t>Originální toner. Výtěžnost 10 000 stran.</t>
  </si>
  <si>
    <r>
      <t>Originální</t>
    </r>
    <r>
      <rPr>
        <b/>
        <sz val="11"/>
        <color theme="1"/>
        <rFont val="Calibri"/>
        <family val="2"/>
        <charset val="238"/>
        <scheme val="minor"/>
      </rPr>
      <t xml:space="preserve"> black</t>
    </r>
    <r>
      <rPr>
        <sz val="11"/>
        <color theme="1"/>
        <rFont val="Calibri"/>
        <family val="2"/>
        <charset val="238"/>
        <scheme val="minor"/>
      </rPr>
      <t xml:space="preserve"> toner do tiskárny Ricoh Aficio MPC 3001.
Minimální výtěžnost 15 000 stran / 370 g.</t>
    </r>
  </si>
  <si>
    <r>
      <t xml:space="preserve">Originální </t>
    </r>
    <r>
      <rPr>
        <b/>
        <sz val="11"/>
        <color theme="1"/>
        <rFont val="Calibri"/>
        <family val="2"/>
        <charset val="238"/>
        <scheme val="minor"/>
      </rPr>
      <t>cyan</t>
    </r>
    <r>
      <rPr>
        <sz val="11"/>
        <color theme="1"/>
        <rFont val="Calibri"/>
        <family val="2"/>
        <charset val="238"/>
        <scheme val="minor"/>
      </rPr>
      <t xml:space="preserve"> toner do tiskárny Ricoh Aficio MPC 3001.
Minimální výtěžnost 15 000 stran / 370 g.</t>
    </r>
  </si>
  <si>
    <r>
      <t xml:space="preserve">Originální </t>
    </r>
    <r>
      <rPr>
        <b/>
        <sz val="11"/>
        <color theme="1"/>
        <rFont val="Calibri"/>
        <family val="2"/>
        <charset val="238"/>
        <scheme val="minor"/>
      </rPr>
      <t>magenta</t>
    </r>
    <r>
      <rPr>
        <sz val="11"/>
        <color theme="1"/>
        <rFont val="Calibri"/>
        <family val="2"/>
        <charset val="238"/>
        <scheme val="minor"/>
      </rPr>
      <t xml:space="preserve"> toner do tiskárny Ricoh Aficio MPC 3001.
Minimální výtěžnost 15 000 stran / 370 g.</t>
    </r>
  </si>
  <si>
    <r>
      <t>Originální</t>
    </r>
    <r>
      <rPr>
        <b/>
        <sz val="11"/>
        <color theme="1"/>
        <rFont val="Calibri"/>
        <family val="2"/>
        <charset val="238"/>
        <scheme val="minor"/>
      </rPr>
      <t xml:space="preserve"> yellow</t>
    </r>
    <r>
      <rPr>
        <sz val="11"/>
        <color theme="1"/>
        <rFont val="Calibri"/>
        <family val="2"/>
        <charset val="238"/>
        <scheme val="minor"/>
      </rPr>
      <t xml:space="preserve"> toner do tiskárny Ricoh Aficio MPC 3001.
Minimální výtěžnost 15 000 stran / 370 g.</t>
    </r>
  </si>
  <si>
    <t>Originální toner do tiskárny Kyocera Taskalfa 4052ci</t>
  </si>
  <si>
    <r>
      <t>Originální</t>
    </r>
    <r>
      <rPr>
        <b/>
        <sz val="11"/>
        <color theme="1"/>
        <rFont val="Calibri"/>
        <family val="2"/>
        <charset val="238"/>
        <scheme val="minor"/>
      </rPr>
      <t xml:space="preserve"> black</t>
    </r>
    <r>
      <rPr>
        <sz val="11"/>
        <color theme="1"/>
        <rFont val="Calibri"/>
        <family val="2"/>
        <charset val="238"/>
        <scheme val="minor"/>
      </rPr>
      <t xml:space="preserve"> toner do tiskárny Kyocera Taskalfa 4052ci.
Minimální výtěžnost 30 000 stran.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</si>
</sst>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2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left" vertical="center" wrapText="1" inden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left" vertical="center" wrapText="1" inden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2"/>
  <sheetViews>
    <sheetView tabSelected="1" zoomScale="82" zoomScaleNormal="82" workbookViewId="0">
      <selection activeCell="N8" sqref="N8:N1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73.1406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7.14062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94" t="s">
        <v>37</v>
      </c>
      <c r="C1" s="95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1" t="s">
        <v>0</v>
      </c>
      <c r="D3" s="12"/>
      <c r="E3" s="12"/>
      <c r="F3" s="12"/>
      <c r="G3" s="106"/>
      <c r="H3" s="106"/>
      <c r="I3" s="106"/>
      <c r="J3" s="106"/>
      <c r="K3" s="106"/>
      <c r="L3" s="106"/>
      <c r="M3" s="106"/>
      <c r="N3" s="106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61" t="s">
        <v>32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1" t="s">
        <v>8</v>
      </c>
      <c r="S6" s="61" t="s">
        <v>9</v>
      </c>
      <c r="T6" s="35" t="s">
        <v>25</v>
      </c>
      <c r="U6" s="35" t="s">
        <v>26</v>
      </c>
    </row>
    <row r="7" spans="2:21" ht="87.75" customHeight="1" thickTop="1" thickBot="1" x14ac:dyDescent="0.3">
      <c r="B7" s="71">
        <v>1</v>
      </c>
      <c r="C7" s="72" t="s">
        <v>28</v>
      </c>
      <c r="D7" s="73">
        <v>1</v>
      </c>
      <c r="E7" s="74" t="s">
        <v>29</v>
      </c>
      <c r="F7" s="84" t="s">
        <v>38</v>
      </c>
      <c r="G7" s="119"/>
      <c r="H7" s="75" t="str">
        <f t="shared" ref="H7:H12" si="0">IF(P7&gt;1999,"ANO","NE")</f>
        <v>ANO</v>
      </c>
      <c r="I7" s="76" t="s">
        <v>27</v>
      </c>
      <c r="J7" s="83" t="s">
        <v>31</v>
      </c>
      <c r="K7" s="77"/>
      <c r="L7" s="83" t="s">
        <v>33</v>
      </c>
      <c r="M7" s="83" t="s">
        <v>34</v>
      </c>
      <c r="N7" s="78">
        <v>21</v>
      </c>
      <c r="O7" s="79">
        <f>D7*P7</f>
        <v>4600</v>
      </c>
      <c r="P7" s="80">
        <v>4600</v>
      </c>
      <c r="Q7" s="115"/>
      <c r="R7" s="81">
        <f>D7*Q7</f>
        <v>0</v>
      </c>
      <c r="S7" s="82" t="str">
        <f t="shared" ref="S7" si="1">IF(ISNUMBER(Q7), IF(Q7&gt;P7,"NEVYHOVUJE","VYHOVUJE")," ")</f>
        <v xml:space="preserve"> </v>
      </c>
      <c r="T7" s="74"/>
      <c r="U7" s="74" t="s">
        <v>10</v>
      </c>
    </row>
    <row r="8" spans="2:21" ht="48" customHeight="1" x14ac:dyDescent="0.25">
      <c r="B8" s="62">
        <v>2</v>
      </c>
      <c r="C8" s="63" t="s">
        <v>30</v>
      </c>
      <c r="D8" s="64">
        <v>1</v>
      </c>
      <c r="E8" s="65" t="s">
        <v>29</v>
      </c>
      <c r="F8" s="85" t="s">
        <v>39</v>
      </c>
      <c r="G8" s="120"/>
      <c r="H8" s="66" t="str">
        <f t="shared" si="0"/>
        <v>NE</v>
      </c>
      <c r="I8" s="107" t="s">
        <v>27</v>
      </c>
      <c r="J8" s="107" t="s">
        <v>31</v>
      </c>
      <c r="K8" s="112"/>
      <c r="L8" s="107" t="s">
        <v>35</v>
      </c>
      <c r="M8" s="107" t="s">
        <v>36</v>
      </c>
      <c r="N8" s="91">
        <v>21</v>
      </c>
      <c r="O8" s="67">
        <f t="shared" ref="O8:O12" si="2">D8*P8</f>
        <v>1230</v>
      </c>
      <c r="P8" s="68">
        <v>1230</v>
      </c>
      <c r="Q8" s="116"/>
      <c r="R8" s="69">
        <f t="shared" ref="R8" si="3">D8*Q8</f>
        <v>0</v>
      </c>
      <c r="S8" s="70" t="str">
        <f t="shared" ref="S8" si="4">IF(ISNUMBER(Q8), IF(Q8&gt;P8,"NEVYHOVUJE","VYHOVUJE")," ")</f>
        <v xml:space="preserve"> </v>
      </c>
      <c r="T8" s="88"/>
      <c r="U8" s="90" t="s">
        <v>10</v>
      </c>
    </row>
    <row r="9" spans="2:21" ht="48" customHeight="1" x14ac:dyDescent="0.25">
      <c r="B9" s="42">
        <v>3</v>
      </c>
      <c r="C9" s="50" t="s">
        <v>30</v>
      </c>
      <c r="D9" s="43">
        <v>1</v>
      </c>
      <c r="E9" s="44" t="s">
        <v>29</v>
      </c>
      <c r="F9" s="86" t="s">
        <v>40</v>
      </c>
      <c r="G9" s="121"/>
      <c r="H9" s="45" t="str">
        <f t="shared" si="0"/>
        <v>ANO</v>
      </c>
      <c r="I9" s="110"/>
      <c r="J9" s="110"/>
      <c r="K9" s="113"/>
      <c r="L9" s="108"/>
      <c r="M9" s="108"/>
      <c r="N9" s="92"/>
      <c r="O9" s="46">
        <f t="shared" si="2"/>
        <v>2300</v>
      </c>
      <c r="P9" s="47">
        <v>2300</v>
      </c>
      <c r="Q9" s="117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88"/>
      <c r="U9" s="88"/>
    </row>
    <row r="10" spans="2:21" ht="48" customHeight="1" x14ac:dyDescent="0.25">
      <c r="B10" s="42">
        <v>4</v>
      </c>
      <c r="C10" s="50" t="s">
        <v>30</v>
      </c>
      <c r="D10" s="43">
        <v>1</v>
      </c>
      <c r="E10" s="44" t="s">
        <v>29</v>
      </c>
      <c r="F10" s="86" t="s">
        <v>41</v>
      </c>
      <c r="G10" s="121"/>
      <c r="H10" s="45" t="str">
        <f t="shared" si="0"/>
        <v>NE</v>
      </c>
      <c r="I10" s="110"/>
      <c r="J10" s="110"/>
      <c r="K10" s="113"/>
      <c r="L10" s="108"/>
      <c r="M10" s="108"/>
      <c r="N10" s="92"/>
      <c r="O10" s="46">
        <f t="shared" si="2"/>
        <v>1570</v>
      </c>
      <c r="P10" s="47">
        <v>1570</v>
      </c>
      <c r="Q10" s="117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88"/>
      <c r="U10" s="88"/>
    </row>
    <row r="11" spans="2:21" ht="48" customHeight="1" x14ac:dyDescent="0.25">
      <c r="B11" s="42">
        <v>5</v>
      </c>
      <c r="C11" s="50" t="s">
        <v>30</v>
      </c>
      <c r="D11" s="43">
        <v>1</v>
      </c>
      <c r="E11" s="44" t="s">
        <v>29</v>
      </c>
      <c r="F11" s="86" t="s">
        <v>42</v>
      </c>
      <c r="G11" s="121"/>
      <c r="H11" s="45" t="str">
        <f t="shared" si="0"/>
        <v>ANO</v>
      </c>
      <c r="I11" s="110"/>
      <c r="J11" s="110"/>
      <c r="K11" s="113"/>
      <c r="L11" s="108"/>
      <c r="M11" s="108"/>
      <c r="N11" s="92"/>
      <c r="O11" s="46">
        <f t="shared" si="2"/>
        <v>2350</v>
      </c>
      <c r="P11" s="47">
        <v>2350</v>
      </c>
      <c r="Q11" s="117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88"/>
      <c r="U11" s="88"/>
    </row>
    <row r="12" spans="2:21" ht="48" customHeight="1" thickBot="1" x14ac:dyDescent="0.3">
      <c r="B12" s="52">
        <v>6</v>
      </c>
      <c r="C12" s="87" t="s">
        <v>43</v>
      </c>
      <c r="D12" s="53">
        <v>1</v>
      </c>
      <c r="E12" s="54" t="s">
        <v>29</v>
      </c>
      <c r="F12" s="87" t="s">
        <v>44</v>
      </c>
      <c r="G12" s="122"/>
      <c r="H12" s="55" t="str">
        <f t="shared" si="0"/>
        <v>NE</v>
      </c>
      <c r="I12" s="111"/>
      <c r="J12" s="111"/>
      <c r="K12" s="114"/>
      <c r="L12" s="109"/>
      <c r="M12" s="109"/>
      <c r="N12" s="93"/>
      <c r="O12" s="56">
        <f t="shared" si="2"/>
        <v>1900</v>
      </c>
      <c r="P12" s="57">
        <v>1900</v>
      </c>
      <c r="Q12" s="118"/>
      <c r="R12" s="58">
        <f t="shared" ref="R12" si="11">D12*Q12</f>
        <v>0</v>
      </c>
      <c r="S12" s="59" t="str">
        <f t="shared" ref="S12" si="12">IF(ISNUMBER(Q12), IF(Q12&gt;P12,"NEVYHOVUJE","VYHOVUJE")," ")</f>
        <v xml:space="preserve"> </v>
      </c>
      <c r="T12" s="89"/>
      <c r="U12" s="89"/>
    </row>
    <row r="13" spans="2:21" ht="16.5" thickTop="1" thickBot="1" x14ac:dyDescent="0.3">
      <c r="C13"/>
      <c r="D13"/>
      <c r="E13"/>
      <c r="F13"/>
      <c r="G13"/>
      <c r="H13"/>
      <c r="I13"/>
      <c r="J13"/>
      <c r="N13"/>
      <c r="O13"/>
      <c r="R13" s="41"/>
    </row>
    <row r="14" spans="2:21" ht="60.75" customHeight="1" thickTop="1" thickBot="1" x14ac:dyDescent="0.3">
      <c r="B14" s="101" t="s">
        <v>14</v>
      </c>
      <c r="C14" s="102"/>
      <c r="D14" s="102"/>
      <c r="E14" s="102"/>
      <c r="F14" s="102"/>
      <c r="G14" s="102"/>
      <c r="H14" s="60"/>
      <c r="I14" s="25"/>
      <c r="J14" s="25"/>
      <c r="K14" s="25"/>
      <c r="L14" s="11"/>
      <c r="M14" s="11"/>
      <c r="N14" s="26"/>
      <c r="O14" s="26"/>
      <c r="P14" s="27" t="s">
        <v>11</v>
      </c>
      <c r="Q14" s="103" t="s">
        <v>12</v>
      </c>
      <c r="R14" s="104"/>
      <c r="S14" s="105"/>
      <c r="T14" s="20"/>
      <c r="U14" s="28"/>
    </row>
    <row r="15" spans="2:21" ht="33.75" customHeight="1" thickTop="1" thickBot="1" x14ac:dyDescent="0.3">
      <c r="B15" s="96" t="s">
        <v>15</v>
      </c>
      <c r="C15" s="97"/>
      <c r="D15" s="97"/>
      <c r="E15" s="97"/>
      <c r="F15" s="97"/>
      <c r="G15" s="97"/>
      <c r="H15" s="34"/>
      <c r="I15" s="29"/>
      <c r="L15" s="9"/>
      <c r="M15" s="9"/>
      <c r="N15" s="30"/>
      <c r="O15" s="30"/>
      <c r="P15" s="31">
        <f>SUM(O7:O12)</f>
        <v>13950</v>
      </c>
      <c r="Q15" s="98">
        <f>SUM(R7:R12)</f>
        <v>0</v>
      </c>
      <c r="R15" s="99"/>
      <c r="S15" s="100"/>
    </row>
    <row r="16" spans="2:21" ht="14.25" customHeight="1" thickTop="1" x14ac:dyDescent="0.25"/>
    <row r="17" spans="2:3" ht="14.25" customHeight="1" x14ac:dyDescent="0.25">
      <c r="B17" s="37"/>
    </row>
    <row r="18" spans="2:3" ht="14.25" customHeight="1" x14ac:dyDescent="0.25">
      <c r="B18" s="38"/>
      <c r="C18" s="37"/>
    </row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A1PGLmGlhQKC40EhTxfM3KfM/5TR4yNORzdCta1HmbNMZbTOP+TONcrqleTZogNUuCTbD8b+A3ubY6wKlzeqQA==" saltValue="lsq7THxfyCYKEc2uRtohgw==" spinCount="100000" sheet="1" objects="1" scenarios="1"/>
  <mergeCells count="14">
    <mergeCell ref="B1:C1"/>
    <mergeCell ref="B15:G15"/>
    <mergeCell ref="Q15:S15"/>
    <mergeCell ref="B14:G14"/>
    <mergeCell ref="Q14:S14"/>
    <mergeCell ref="G3:N3"/>
    <mergeCell ref="M8:M12"/>
    <mergeCell ref="L8:L12"/>
    <mergeCell ref="I8:I12"/>
    <mergeCell ref="J8:J12"/>
    <mergeCell ref="K8:K12"/>
    <mergeCell ref="T8:T12"/>
    <mergeCell ref="U8:U12"/>
    <mergeCell ref="N8:N12"/>
  </mergeCells>
  <conditionalFormatting sqref="B7:B12">
    <cfRule type="containsBlanks" dxfId="12" priority="61">
      <formula>LEN(TRIM(B7))=0</formula>
    </cfRule>
  </conditionalFormatting>
  <conditionalFormatting sqref="B7:B12">
    <cfRule type="cellIs" dxfId="11" priority="56" operator="greaterThanOrEqual">
      <formula>1</formula>
    </cfRule>
  </conditionalFormatting>
  <conditionalFormatting sqref="S7:S12">
    <cfRule type="cellIs" dxfId="10" priority="53" operator="equal">
      <formula>"VYHOVUJE"</formula>
    </cfRule>
  </conditionalFormatting>
  <conditionalFormatting sqref="S7:S12">
    <cfRule type="cellIs" dxfId="9" priority="52" operator="equal">
      <formula>"NEVYHOVUJE"</formula>
    </cfRule>
  </conditionalFormatting>
  <conditionalFormatting sqref="G7:G12 Q7:Q12">
    <cfRule type="containsBlanks" dxfId="8" priority="33">
      <formula>LEN(TRIM(G7))=0</formula>
    </cfRule>
  </conditionalFormatting>
  <conditionalFormatting sqref="G7:G12 Q7:Q12">
    <cfRule type="notContainsBlanks" dxfId="7" priority="31">
      <formula>LEN(TRIM(G7))&gt;0</formula>
    </cfRule>
  </conditionalFormatting>
  <conditionalFormatting sqref="G7:G12 Q7:Q12">
    <cfRule type="notContainsBlanks" dxfId="6" priority="30">
      <formula>LEN(TRIM(G7))&gt;0</formula>
    </cfRule>
  </conditionalFormatting>
  <conditionalFormatting sqref="G7:G12">
    <cfRule type="notContainsBlanks" dxfId="5" priority="29">
      <formula>LEN(TRIM(G7))&gt;0</formula>
    </cfRule>
  </conditionalFormatting>
  <conditionalFormatting sqref="H7:H12">
    <cfRule type="containsBlanks" dxfId="4" priority="7">
      <formula>LEN(TRIM(H7))=0</formula>
    </cfRule>
  </conditionalFormatting>
  <conditionalFormatting sqref="H7:H12">
    <cfRule type="notContainsBlanks" dxfId="3" priority="8">
      <formula>LEN(TRIM(H7))&gt;0</formula>
    </cfRule>
  </conditionalFormatting>
  <conditionalFormatting sqref="H7:H12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12">
    <cfRule type="containsBlanks" dxfId="0" priority="2">
      <formula>LEN(TRIM(D8))=0</formula>
    </cfRule>
  </conditionalFormatting>
  <dataValidations count="2">
    <dataValidation type="list" showInputMessage="1" showErrorMessage="1" sqref="J7 H7:H12" xr:uid="{00000000-0002-0000-0000-000001000000}">
      <formula1>"ANO,NE"</formula1>
    </dataValidation>
    <dataValidation type="list" showInputMessage="1" showErrorMessage="1" sqref="E7:E12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2023-01-25T06:56:38Z</cp:lastPrinted>
  <dcterms:created xsi:type="dcterms:W3CDTF">2014-03-05T12:43:32Z</dcterms:created>
  <dcterms:modified xsi:type="dcterms:W3CDTF">2023-01-25T09:08:16Z</dcterms:modified>
</cp:coreProperties>
</file>